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cion de puestos" sheetId="1" r:id="rId1"/>
    <sheet name="escala salari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Flor de Mar?a Alfaro</author>
  </authors>
  <commentList>
    <comment ref="B10" authorId="0">
      <text>
        <r>
          <rPr>
            <b/>
            <sz val="8"/>
            <rFont val="Tahoma"/>
            <family val="2"/>
          </rPr>
          <t xml:space="preserve">DATOS REALES
</t>
        </r>
      </text>
    </comment>
  </commentList>
</comments>
</file>

<file path=xl/sharedStrings.xml><?xml version="1.0" encoding="utf-8"?>
<sst xmlns="http://schemas.openxmlformats.org/spreadsheetml/2006/main" count="129" uniqueCount="118">
  <si>
    <t>Real</t>
  </si>
  <si>
    <t>Truncado</t>
  </si>
  <si>
    <t>Redondeado</t>
  </si>
  <si>
    <t>Sobrante</t>
  </si>
  <si>
    <t>Dif</t>
  </si>
  <si>
    <t>Salario base</t>
  </si>
  <si>
    <t>ACTUAL</t>
  </si>
  <si>
    <t xml:space="preserve">                                           MUNICIPALIDAD DE SAN ISIDRO DE HEREDIA</t>
  </si>
  <si>
    <t xml:space="preserve">                                                                     CUADRO No. 2</t>
  </si>
  <si>
    <t xml:space="preserve">                                                          RELACIÓN DE PUESTOS</t>
  </si>
  <si>
    <t>NÚMERO DE PLAZAS</t>
  </si>
  <si>
    <t>CATEG.</t>
  </si>
  <si>
    <t>SALARIO</t>
  </si>
  <si>
    <t xml:space="preserve">AUMENTO </t>
  </si>
  <si>
    <t xml:space="preserve">SALARIO </t>
  </si>
  <si>
    <t>MESES</t>
  </si>
  <si>
    <t>MONTO</t>
  </si>
  <si>
    <t>JORNADA</t>
  </si>
  <si>
    <t>DETALLE</t>
  </si>
  <si>
    <t>BASE</t>
  </si>
  <si>
    <t>DE</t>
  </si>
  <si>
    <t>A</t>
  </si>
  <si>
    <t>(Horas)</t>
  </si>
  <si>
    <t>DEL PUESTO</t>
  </si>
  <si>
    <t>PROPUESTO</t>
  </si>
  <si>
    <t>LA BASE</t>
  </si>
  <si>
    <t>PRESUPUESTAR</t>
  </si>
  <si>
    <t xml:space="preserve">SUELDOS PARA CARGOS  FIJOS </t>
  </si>
  <si>
    <t>8</t>
  </si>
  <si>
    <t>Alcalde Municipal (1)</t>
  </si>
  <si>
    <t>Vice Alcalde (1)</t>
  </si>
  <si>
    <t>32</t>
  </si>
  <si>
    <t>29</t>
  </si>
  <si>
    <t>Profesional Mcpal 2 A</t>
  </si>
  <si>
    <t>23</t>
  </si>
  <si>
    <t>Profesional Mcpal 1A</t>
  </si>
  <si>
    <t>25</t>
  </si>
  <si>
    <t>Profesional Mcpal 1B</t>
  </si>
  <si>
    <t>27</t>
  </si>
  <si>
    <t>17</t>
  </si>
  <si>
    <t>Técnico Mcpal 2 B</t>
  </si>
  <si>
    <t>13</t>
  </si>
  <si>
    <t>Técnico Mcpal 2A</t>
  </si>
  <si>
    <t>10</t>
  </si>
  <si>
    <t>Técnico Mcpal 1</t>
  </si>
  <si>
    <t>7</t>
  </si>
  <si>
    <t>Administrativo Mcpal 1B</t>
  </si>
  <si>
    <t>12</t>
  </si>
  <si>
    <t>Operario Mcpal 2</t>
  </si>
  <si>
    <t>2</t>
  </si>
  <si>
    <t>Operario Mcpal 1 B</t>
  </si>
  <si>
    <t>1</t>
  </si>
  <si>
    <t>Operario Mcpal 1 A</t>
  </si>
  <si>
    <t>5</t>
  </si>
  <si>
    <t>Operarios Mcpal 1C</t>
  </si>
  <si>
    <t>Operario Mcpal 1 D</t>
  </si>
  <si>
    <t>TOTAL DE PLAZAS</t>
  </si>
  <si>
    <t>Profesional  Mcpal 1C</t>
  </si>
  <si>
    <t>Profesional Municipal</t>
  </si>
  <si>
    <t>Administrativo Municipal</t>
  </si>
  <si>
    <t>Operario Municipal</t>
  </si>
  <si>
    <t>GRUPO OCUPACIONAL</t>
  </si>
  <si>
    <t>% INCREMENTO</t>
  </si>
  <si>
    <t>PUESTOS</t>
  </si>
  <si>
    <t>Tesorera</t>
  </si>
  <si>
    <t>Proveedora</t>
  </si>
  <si>
    <t>Coordinador de Servicios Informáticos</t>
  </si>
  <si>
    <t>Auditora Interna</t>
  </si>
  <si>
    <t>Coordinador de Catastro</t>
  </si>
  <si>
    <t>Coordinador de Desarrollo y Control Urbano</t>
  </si>
  <si>
    <t>Coordinador de Servicios Jurídicos</t>
  </si>
  <si>
    <t>Coordinadora Unidad de Gestión Ambiental</t>
  </si>
  <si>
    <t>Asistente de Auditoría</t>
  </si>
  <si>
    <t>Coordinador Unidad de Gestión Vial</t>
  </si>
  <si>
    <t>Coordinadora de Gestión de Cobros</t>
  </si>
  <si>
    <t>Secretaria Municipal</t>
  </si>
  <si>
    <t>Auxiliares de Bienes Inmuebles</t>
  </si>
  <si>
    <t>Auxiliar de Tesorería</t>
  </si>
  <si>
    <t>Inspectores</t>
  </si>
  <si>
    <t>Encargada Archivo Central</t>
  </si>
  <si>
    <t>Auxiliar de Ingeniería</t>
  </si>
  <si>
    <t>Servicios Especiales</t>
  </si>
  <si>
    <t>Auxiliar de Proveeduría</t>
  </si>
  <si>
    <t>Asistente Unidad Gestión Vial</t>
  </si>
  <si>
    <t>Cajera</t>
  </si>
  <si>
    <t>Coordinador de Bienes Inmuebles</t>
  </si>
  <si>
    <t>Misceláneos</t>
  </si>
  <si>
    <t>Mensajero</t>
  </si>
  <si>
    <t>Operadores de Equipo Pesado</t>
  </si>
  <si>
    <t xml:space="preserve">Peones </t>
  </si>
  <si>
    <t>Albañiles</t>
  </si>
  <si>
    <t>Chofer</t>
  </si>
  <si>
    <t>Operadores de Equipo Especializado</t>
  </si>
  <si>
    <t>Profesional Mcpal 2 B</t>
  </si>
  <si>
    <t>%</t>
  </si>
  <si>
    <t>incremento</t>
  </si>
  <si>
    <t>Coordinadora de Hacienda Municipal</t>
  </si>
  <si>
    <t>Coordinadora de Recursos Humanos</t>
  </si>
  <si>
    <t>Directora de la Escuela de Música</t>
  </si>
  <si>
    <t>Encargada de Topografia y Modelo Catastral</t>
  </si>
  <si>
    <t>Contadora</t>
  </si>
  <si>
    <t>Coordinador de Cuadrilla</t>
  </si>
  <si>
    <t>Auxiliar de Contabilidad</t>
  </si>
  <si>
    <t>Auxiliar de Alcaldía</t>
  </si>
  <si>
    <t>Servicio Especial (PM 1A)</t>
  </si>
  <si>
    <t>Coordinadora tecnica del CECUDI</t>
  </si>
  <si>
    <t>Técnico Municipal 2 A - 2 B Tecnico Municipal 1</t>
  </si>
  <si>
    <t>Asistente de Cuido</t>
  </si>
  <si>
    <t>Docentes</t>
  </si>
  <si>
    <t>Cocinera</t>
  </si>
  <si>
    <t>Guarda</t>
  </si>
  <si>
    <t>Auxiliar de Rentas y Cobranzas</t>
  </si>
  <si>
    <t>Coordinadora de Programacion y Ejecucion Presupuestaria</t>
  </si>
  <si>
    <t>Coodinadora de Igualdad de Genero y Desarrollo social</t>
  </si>
  <si>
    <t>Encargado de Trabajo Social</t>
  </si>
  <si>
    <t>Policia Municipal</t>
  </si>
  <si>
    <t>Auxiliar de Comisiones</t>
  </si>
  <si>
    <t xml:space="preserve"> II SEMESTRE 2018  (1,25%) Acuerdo Municipal 799-2018</t>
  </si>
</sst>
</file>

<file path=xl/styles.xml><?xml version="1.0" encoding="utf-8"?>
<styleSheet xmlns="http://schemas.openxmlformats.org/spreadsheetml/2006/main">
  <numFmts count="1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.00"/>
    <numFmt numFmtId="165" formatCode="&quot;¢&quot;#,##0"/>
    <numFmt numFmtId="166" formatCode="0;[Red]0"/>
    <numFmt numFmtId="167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7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>
      <alignment/>
      <protection/>
    </xf>
    <xf numFmtId="0" fontId="7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53" applyAlignment="1">
      <alignment horizontal="centerContinuous" vertical="center"/>
      <protection/>
    </xf>
    <xf numFmtId="49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7" fillId="0" borderId="12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7" fillId="0" borderId="14" xfId="53" applyFont="1" applyBorder="1">
      <alignment/>
      <protection/>
    </xf>
    <xf numFmtId="0" fontId="7" fillId="0" borderId="13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4" fillId="0" borderId="16" xfId="53" applyFont="1" applyBorder="1">
      <alignment/>
      <protection/>
    </xf>
    <xf numFmtId="0" fontId="7" fillId="0" borderId="17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49" fontId="4" fillId="0" borderId="0" xfId="53" applyNumberFormat="1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4" fontId="4" fillId="0" borderId="0" xfId="53" applyNumberFormat="1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4" fontId="4" fillId="0" borderId="13" xfId="53" applyNumberFormat="1" applyFont="1" applyBorder="1">
      <alignment/>
      <protection/>
    </xf>
    <xf numFmtId="166" fontId="4" fillId="0" borderId="0" xfId="53" applyNumberFormat="1" applyFont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166" fontId="4" fillId="0" borderId="0" xfId="53" applyNumberFormat="1" applyFont="1" applyFill="1" applyBorder="1" applyAlignment="1">
      <alignment horizontal="center"/>
      <protection/>
    </xf>
    <xf numFmtId="167" fontId="4" fillId="0" borderId="0" xfId="53" applyNumberFormat="1" applyFont="1" applyBorder="1">
      <alignment/>
      <protection/>
    </xf>
    <xf numFmtId="0" fontId="4" fillId="0" borderId="0" xfId="53" applyFont="1" applyFill="1" applyBorder="1">
      <alignment/>
      <protection/>
    </xf>
    <xf numFmtId="0" fontId="8" fillId="0" borderId="0" xfId="53" applyFont="1" applyBorder="1">
      <alignment/>
      <protection/>
    </xf>
    <xf numFmtId="49" fontId="8" fillId="0" borderId="0" xfId="53" applyNumberFormat="1" applyFont="1" applyBorder="1">
      <alignment/>
      <protection/>
    </xf>
    <xf numFmtId="4" fontId="8" fillId="0" borderId="0" xfId="53" applyNumberFormat="1" applyFont="1" applyBorder="1">
      <alignment/>
      <protection/>
    </xf>
    <xf numFmtId="0" fontId="4" fillId="0" borderId="18" xfId="53" applyFont="1" applyBorder="1">
      <alignment/>
      <protection/>
    </xf>
    <xf numFmtId="4" fontId="7" fillId="0" borderId="18" xfId="53" applyNumberFormat="1" applyFont="1" applyBorder="1">
      <alignment/>
      <protection/>
    </xf>
    <xf numFmtId="0" fontId="4" fillId="0" borderId="19" xfId="53" applyFont="1" applyBorder="1">
      <alignment/>
      <protection/>
    </xf>
    <xf numFmtId="0" fontId="7" fillId="0" borderId="20" xfId="53" applyFont="1" applyBorder="1" applyAlignment="1">
      <alignment horizontal="center"/>
      <protection/>
    </xf>
    <xf numFmtId="0" fontId="7" fillId="0" borderId="19" xfId="53" applyFont="1" applyBorder="1">
      <alignment/>
      <protection/>
    </xf>
    <xf numFmtId="0" fontId="7" fillId="0" borderId="21" xfId="53" applyFont="1" applyBorder="1">
      <alignment/>
      <protection/>
    </xf>
    <xf numFmtId="0" fontId="4" fillId="0" borderId="21" xfId="53" applyFont="1" applyBorder="1">
      <alignment/>
      <protection/>
    </xf>
    <xf numFmtId="4" fontId="4" fillId="0" borderId="22" xfId="53" applyNumberFormat="1" applyFont="1" applyBorder="1">
      <alignment/>
      <protection/>
    </xf>
    <xf numFmtId="4" fontId="4" fillId="0" borderId="0" xfId="53" applyNumberFormat="1" applyFont="1">
      <alignment/>
      <protection/>
    </xf>
    <xf numFmtId="9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10" fontId="4" fillId="0" borderId="0" xfId="53" applyNumberFormat="1">
      <alignment/>
      <protection/>
    </xf>
    <xf numFmtId="0" fontId="4" fillId="0" borderId="0" xfId="53" applyFont="1" applyAlignment="1">
      <alignment horizontal="center" vertical="center"/>
      <protection/>
    </xf>
    <xf numFmtId="0" fontId="4" fillId="0" borderId="23" xfId="53" applyFont="1" applyBorder="1">
      <alignment/>
      <protection/>
    </xf>
    <xf numFmtId="0" fontId="4" fillId="0" borderId="23" xfId="53" applyFont="1" applyFill="1" applyBorder="1">
      <alignment/>
      <protection/>
    </xf>
    <xf numFmtId="0" fontId="4" fillId="0" borderId="23" xfId="53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4" fontId="2" fillId="13" borderId="0" xfId="0" applyNumberFormat="1" applyFont="1" applyFill="1" applyAlignment="1">
      <alignment/>
    </xf>
    <xf numFmtId="4" fontId="0" fillId="13" borderId="0" xfId="0" applyNumberFormat="1" applyFill="1" applyAlignment="1">
      <alignment/>
    </xf>
    <xf numFmtId="0" fontId="0" fillId="13" borderId="0" xfId="0" applyFill="1" applyAlignment="1">
      <alignment horizontal="right"/>
    </xf>
    <xf numFmtId="0" fontId="0" fillId="13" borderId="0" xfId="0" applyFill="1" applyAlignment="1">
      <alignment/>
    </xf>
    <xf numFmtId="4" fontId="39" fillId="13" borderId="0" xfId="0" applyNumberFormat="1" applyFont="1" applyFill="1" applyAlignment="1">
      <alignment/>
    </xf>
    <xf numFmtId="4" fontId="39" fillId="13" borderId="0" xfId="0" applyNumberFormat="1" applyFont="1" applyFill="1" applyAlignment="1">
      <alignment/>
    </xf>
    <xf numFmtId="0" fontId="39" fillId="13" borderId="0" xfId="0" applyFont="1" applyFill="1" applyAlignment="1">
      <alignment horizontal="right"/>
    </xf>
    <xf numFmtId="0" fontId="39" fillId="13" borderId="0" xfId="0" applyFont="1" applyFill="1" applyAlignment="1">
      <alignment/>
    </xf>
    <xf numFmtId="4" fontId="4" fillId="13" borderId="0" xfId="53" applyNumberFormat="1" applyFont="1" applyFill="1" applyBorder="1">
      <alignment/>
      <protection/>
    </xf>
    <xf numFmtId="167" fontId="4" fillId="13" borderId="0" xfId="53" applyNumberFormat="1" applyFont="1" applyFill="1" applyBorder="1">
      <alignment/>
      <protection/>
    </xf>
    <xf numFmtId="4" fontId="4" fillId="0" borderId="18" xfId="53" applyNumberFormat="1" applyFont="1" applyBorder="1">
      <alignment/>
      <protection/>
    </xf>
    <xf numFmtId="0" fontId="45" fillId="0" borderId="24" xfId="53" applyFont="1" applyBorder="1">
      <alignment/>
      <protection/>
    </xf>
    <xf numFmtId="0" fontId="45" fillId="0" borderId="23" xfId="53" applyFont="1" applyBorder="1">
      <alignment/>
      <protection/>
    </xf>
    <xf numFmtId="0" fontId="45" fillId="0" borderId="0" xfId="53" applyFont="1" applyBorder="1" applyAlignment="1">
      <alignment/>
      <protection/>
    </xf>
    <xf numFmtId="0" fontId="45" fillId="0" borderId="0" xfId="53" applyFont="1" applyBorder="1">
      <alignment/>
      <protection/>
    </xf>
    <xf numFmtId="43" fontId="45" fillId="0" borderId="0" xfId="47" applyFont="1" applyAlignment="1">
      <alignment/>
    </xf>
    <xf numFmtId="0" fontId="45" fillId="0" borderId="0" xfId="53" applyFont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10" fontId="4" fillId="0" borderId="12" xfId="47" applyNumberFormat="1" applyFont="1" applyBorder="1" applyAlignment="1">
      <alignment horizontal="center" vertical="center"/>
    </xf>
    <xf numFmtId="10" fontId="4" fillId="0" borderId="13" xfId="47" applyNumberFormat="1" applyFont="1" applyBorder="1" applyAlignment="1">
      <alignment horizontal="center" vertical="center"/>
    </xf>
    <xf numFmtId="10" fontId="4" fillId="0" borderId="17" xfId="47" applyNumberFormat="1" applyFont="1" applyBorder="1" applyAlignment="1">
      <alignment horizontal="center" vertical="center"/>
    </xf>
    <xf numFmtId="0" fontId="4" fillId="0" borderId="23" xfId="53" applyFont="1" applyBorder="1" applyAlignment="1">
      <alignment horizontal="center" vertical="center"/>
      <protection/>
    </xf>
    <xf numFmtId="10" fontId="4" fillId="0" borderId="23" xfId="53" applyNumberFormat="1" applyFont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12" xfId="53" applyFont="1" applyBorder="1" applyAlignment="1">
      <alignment horizontal="center" vertical="justify" wrapText="1"/>
      <protection/>
    </xf>
    <xf numFmtId="0" fontId="4" fillId="0" borderId="13" xfId="53" applyFont="1" applyBorder="1">
      <alignment/>
      <protection/>
    </xf>
    <xf numFmtId="0" fontId="4" fillId="0" borderId="17" xfId="53" applyFont="1" applyBorder="1">
      <alignment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10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10" fontId="4" fillId="0" borderId="13" xfId="53" applyNumberFormat="1" applyFont="1" applyBorder="1" applyAlignment="1">
      <alignment horizontal="center" vertical="center"/>
      <protection/>
    </xf>
    <xf numFmtId="10" fontId="4" fillId="0" borderId="17" xfId="53" applyNumberFormat="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48">
      <selection activeCell="N61" sqref="N61"/>
    </sheetView>
  </sheetViews>
  <sheetFormatPr defaultColWidth="11.421875" defaultRowHeight="15"/>
  <cols>
    <col min="1" max="1" width="11.421875" style="16" customWidth="1"/>
    <col min="2" max="2" width="4.8515625" style="16" customWidth="1"/>
    <col min="3" max="3" width="6.00390625" style="16" hidden="1" customWidth="1"/>
    <col min="4" max="4" width="10.57421875" style="16" customWidth="1"/>
    <col min="5" max="5" width="23.7109375" style="16" customWidth="1"/>
    <col min="6" max="6" width="15.421875" style="16" bestFit="1" customWidth="1"/>
    <col min="7" max="7" width="18.8515625" style="16" customWidth="1"/>
    <col min="8" max="8" width="15.57421875" style="16" customWidth="1"/>
    <col min="9" max="9" width="6.28125" style="16" hidden="1" customWidth="1"/>
    <col min="10" max="10" width="5.57421875" style="16" hidden="1" customWidth="1"/>
    <col min="11" max="11" width="15.421875" style="16" hidden="1" customWidth="1"/>
    <col min="12" max="12" width="11.7109375" style="16" bestFit="1" customWidth="1"/>
    <col min="13" max="16384" width="11.421875" style="16" customWidth="1"/>
  </cols>
  <sheetData>
    <row r="1" spans="2:12" ht="12.75"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3" ht="12.75">
      <c r="B2" s="17" t="s">
        <v>8</v>
      </c>
      <c r="C2" s="62"/>
      <c r="D2" s="62"/>
      <c r="E2" s="62"/>
      <c r="F2" s="62"/>
      <c r="G2" s="62"/>
      <c r="H2" s="62"/>
      <c r="I2" s="18"/>
      <c r="J2" s="18"/>
      <c r="K2" s="18"/>
      <c r="L2" s="18"/>
      <c r="M2" s="19"/>
    </row>
    <row r="3" spans="1:13" ht="12.75">
      <c r="A3" s="61"/>
      <c r="B3" s="17" t="s">
        <v>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3" ht="12.75">
      <c r="B4" s="94" t="s">
        <v>117</v>
      </c>
      <c r="C4" s="94"/>
      <c r="D4" s="94"/>
      <c r="E4" s="94"/>
      <c r="F4" s="94"/>
      <c r="G4" s="94"/>
      <c r="H4" s="94"/>
      <c r="I4" s="18"/>
      <c r="J4" s="18"/>
      <c r="K4" s="18"/>
      <c r="L4" s="18"/>
      <c r="M4" s="19"/>
    </row>
    <row r="5" spans="2:14" ht="12.75">
      <c r="B5" s="15"/>
      <c r="C5" s="15"/>
      <c r="D5" s="15"/>
      <c r="E5" s="15"/>
      <c r="F5" s="14"/>
      <c r="G5" s="15"/>
      <c r="H5" s="15"/>
      <c r="I5" s="15"/>
      <c r="J5" s="15"/>
      <c r="K5" s="15"/>
      <c r="L5" s="15"/>
      <c r="M5" s="20"/>
      <c r="N5" s="21"/>
    </row>
    <row r="6" spans="2:14" ht="12.75" customHeight="1">
      <c r="B6" s="95" t="s">
        <v>10</v>
      </c>
      <c r="C6" s="22" t="s">
        <v>11</v>
      </c>
      <c r="D6" s="23"/>
      <c r="E6" s="24"/>
      <c r="F6" s="24" t="s">
        <v>12</v>
      </c>
      <c r="G6" s="22" t="s">
        <v>13</v>
      </c>
      <c r="H6" s="22" t="s">
        <v>14</v>
      </c>
      <c r="I6" s="22"/>
      <c r="J6" s="25" t="s">
        <v>15</v>
      </c>
      <c r="K6" s="24" t="s">
        <v>16</v>
      </c>
      <c r="L6" s="15"/>
      <c r="M6" s="21"/>
      <c r="N6" s="21"/>
    </row>
    <row r="7" spans="2:14" ht="12.75">
      <c r="B7" s="96"/>
      <c r="C7" s="27" t="s">
        <v>6</v>
      </c>
      <c r="D7" s="28" t="s">
        <v>17</v>
      </c>
      <c r="E7" s="29" t="s">
        <v>18</v>
      </c>
      <c r="F7" s="29" t="s">
        <v>19</v>
      </c>
      <c r="G7" s="27" t="s">
        <v>20</v>
      </c>
      <c r="H7" s="27" t="s">
        <v>19</v>
      </c>
      <c r="I7" s="27"/>
      <c r="J7" s="27"/>
      <c r="K7" s="29" t="s">
        <v>21</v>
      </c>
      <c r="L7" s="15"/>
      <c r="M7" s="21"/>
      <c r="N7" s="21"/>
    </row>
    <row r="8" spans="2:14" ht="12.75">
      <c r="B8" s="96"/>
      <c r="C8" s="27"/>
      <c r="D8" s="30" t="s">
        <v>22</v>
      </c>
      <c r="E8" s="29" t="s">
        <v>23</v>
      </c>
      <c r="F8" s="27" t="s">
        <v>6</v>
      </c>
      <c r="G8" s="27" t="s">
        <v>25</v>
      </c>
      <c r="H8" s="27" t="s">
        <v>24</v>
      </c>
      <c r="I8" s="27"/>
      <c r="J8" s="27"/>
      <c r="K8" s="29" t="s">
        <v>26</v>
      </c>
      <c r="L8" s="15"/>
      <c r="M8" s="21"/>
      <c r="N8" s="21"/>
    </row>
    <row r="9" spans="2:14" ht="12.75">
      <c r="B9" s="97"/>
      <c r="C9" s="31"/>
      <c r="D9" s="32"/>
      <c r="E9" s="33"/>
      <c r="F9" s="33"/>
      <c r="G9" s="31"/>
      <c r="H9" s="31"/>
      <c r="I9" s="31"/>
      <c r="J9" s="31"/>
      <c r="K9" s="29"/>
      <c r="L9" s="15"/>
      <c r="M9" s="21"/>
      <c r="N9" s="21"/>
    </row>
    <row r="10" spans="2:14" ht="12.75">
      <c r="B10" s="34"/>
      <c r="C10" s="35"/>
      <c r="D10" s="36"/>
      <c r="E10" s="37" t="s">
        <v>27</v>
      </c>
      <c r="F10" s="38"/>
      <c r="G10" s="38"/>
      <c r="H10" s="38"/>
      <c r="I10" s="38"/>
      <c r="J10" s="39"/>
      <c r="K10" s="40"/>
      <c r="L10" s="15"/>
      <c r="M10" s="21"/>
      <c r="N10" s="21"/>
    </row>
    <row r="11" spans="2:14" ht="12.75">
      <c r="B11" s="34">
        <v>1</v>
      </c>
      <c r="C11" s="39"/>
      <c r="D11" s="41" t="s">
        <v>28</v>
      </c>
      <c r="E11" s="35" t="s">
        <v>29</v>
      </c>
      <c r="F11" s="38"/>
      <c r="G11" s="38"/>
      <c r="H11" s="38"/>
      <c r="I11" s="38"/>
      <c r="J11" s="39"/>
      <c r="K11" s="40">
        <f>+(59802.6*4)+(59073.3*2)</f>
        <v>357357</v>
      </c>
      <c r="L11" s="58"/>
      <c r="M11" s="21"/>
      <c r="N11" s="21"/>
    </row>
    <row r="12" spans="2:14" ht="12.75">
      <c r="B12" s="34">
        <v>1</v>
      </c>
      <c r="C12" s="39"/>
      <c r="D12" s="41">
        <v>8</v>
      </c>
      <c r="E12" s="35" t="s">
        <v>30</v>
      </c>
      <c r="F12" s="38"/>
      <c r="G12" s="38"/>
      <c r="H12" s="38"/>
      <c r="I12" s="38"/>
      <c r="J12" s="39"/>
      <c r="K12" s="40">
        <f>+K11*80%</f>
        <v>285885.60000000003</v>
      </c>
      <c r="L12" s="58"/>
      <c r="M12" s="21"/>
      <c r="N12" s="21"/>
    </row>
    <row r="13" spans="2:14" s="15" customFormat="1" ht="12.75">
      <c r="B13" s="42">
        <v>3</v>
      </c>
      <c r="C13" s="36" t="s">
        <v>31</v>
      </c>
      <c r="D13" s="43">
        <v>8</v>
      </c>
      <c r="E13" s="35" t="s">
        <v>93</v>
      </c>
      <c r="F13" s="44">
        <v>784350</v>
      </c>
      <c r="G13" s="77">
        <f>H13-F13</f>
        <v>9800</v>
      </c>
      <c r="H13" s="78">
        <f>+'escala salarial'!H4</f>
        <v>794150</v>
      </c>
      <c r="I13" s="36"/>
      <c r="J13" s="39">
        <v>6</v>
      </c>
      <c r="K13" s="40">
        <f>+G13*B13*J13</f>
        <v>176400</v>
      </c>
      <c r="L13" s="58"/>
      <c r="M13" s="21"/>
      <c r="N13" s="21"/>
    </row>
    <row r="14" spans="2:14" s="15" customFormat="1" ht="12.75">
      <c r="B14" s="42">
        <v>7</v>
      </c>
      <c r="C14" s="36" t="s">
        <v>32</v>
      </c>
      <c r="D14" s="43" t="s">
        <v>28</v>
      </c>
      <c r="E14" s="35" t="s">
        <v>33</v>
      </c>
      <c r="F14" s="38">
        <v>711550</v>
      </c>
      <c r="G14" s="77">
        <f aca="true" t="shared" si="0" ref="G14:G26">H14-F14</f>
        <v>8900</v>
      </c>
      <c r="H14" s="77">
        <f>+'escala salarial'!H5</f>
        <v>720450</v>
      </c>
      <c r="I14" s="36"/>
      <c r="J14" s="39">
        <v>6</v>
      </c>
      <c r="K14" s="40">
        <f>+G14*B14*J14</f>
        <v>373800</v>
      </c>
      <c r="L14" s="58"/>
      <c r="M14" s="21"/>
      <c r="N14" s="21"/>
    </row>
    <row r="15" spans="2:14" s="15" customFormat="1" ht="12.75">
      <c r="B15" s="42">
        <v>6</v>
      </c>
      <c r="C15" s="36" t="s">
        <v>34</v>
      </c>
      <c r="D15" s="43">
        <v>8</v>
      </c>
      <c r="E15" s="35" t="s">
        <v>35</v>
      </c>
      <c r="F15" s="38">
        <v>549150</v>
      </c>
      <c r="G15" s="77">
        <f>H15-F15</f>
        <v>6900</v>
      </c>
      <c r="H15" s="77">
        <f>+'escala salarial'!H9</f>
        <v>556050</v>
      </c>
      <c r="I15" s="36"/>
      <c r="J15" s="39">
        <v>6</v>
      </c>
      <c r="K15" s="40">
        <f>+G15*B15*J15</f>
        <v>248400</v>
      </c>
      <c r="L15" s="59"/>
      <c r="M15" s="60"/>
      <c r="N15" s="21"/>
    </row>
    <row r="16" spans="2:14" s="15" customFormat="1" ht="12.75">
      <c r="B16" s="42">
        <v>4</v>
      </c>
      <c r="C16" s="36" t="s">
        <v>36</v>
      </c>
      <c r="D16" s="43">
        <v>8</v>
      </c>
      <c r="E16" s="35" t="s">
        <v>37</v>
      </c>
      <c r="F16" s="38">
        <v>585950</v>
      </c>
      <c r="G16" s="77">
        <f t="shared" si="0"/>
        <v>7300</v>
      </c>
      <c r="H16" s="77">
        <f>+'escala salarial'!H6</f>
        <v>593250</v>
      </c>
      <c r="I16" s="36"/>
      <c r="J16" s="39">
        <v>6</v>
      </c>
      <c r="K16" s="40">
        <f aca="true" t="shared" si="1" ref="K16:K26">+G16*B16*J16</f>
        <v>175200</v>
      </c>
      <c r="M16" s="21"/>
      <c r="N16" s="21"/>
    </row>
    <row r="17" spans="2:14" s="15" customFormat="1" ht="12.75">
      <c r="B17" s="42">
        <v>3</v>
      </c>
      <c r="C17" s="36" t="s">
        <v>38</v>
      </c>
      <c r="D17" s="43">
        <v>8</v>
      </c>
      <c r="E17" s="45" t="s">
        <v>57</v>
      </c>
      <c r="F17" s="38">
        <v>625250</v>
      </c>
      <c r="G17" s="77">
        <f t="shared" si="0"/>
        <v>7800</v>
      </c>
      <c r="H17" s="77">
        <f>+'escala salarial'!H8</f>
        <v>633050</v>
      </c>
      <c r="I17" s="36"/>
      <c r="J17" s="39">
        <v>6</v>
      </c>
      <c r="K17" s="40">
        <f t="shared" si="1"/>
        <v>140400</v>
      </c>
      <c r="L17" s="57"/>
      <c r="M17" s="21"/>
      <c r="N17" s="21"/>
    </row>
    <row r="18" spans="2:14" s="15" customFormat="1" ht="12.75">
      <c r="B18" s="42">
        <v>1</v>
      </c>
      <c r="C18" s="36" t="s">
        <v>39</v>
      </c>
      <c r="D18" s="43" t="s">
        <v>28</v>
      </c>
      <c r="E18" s="35" t="s">
        <v>40</v>
      </c>
      <c r="F18" s="38">
        <v>489750</v>
      </c>
      <c r="G18" s="77">
        <f t="shared" si="0"/>
        <v>6100</v>
      </c>
      <c r="H18" s="77">
        <f>+'escala salarial'!H7</f>
        <v>495850</v>
      </c>
      <c r="I18" s="36"/>
      <c r="J18" s="39">
        <v>6</v>
      </c>
      <c r="K18" s="40">
        <f t="shared" si="1"/>
        <v>36600</v>
      </c>
      <c r="L18" s="57"/>
      <c r="M18" s="21"/>
      <c r="N18" s="21"/>
    </row>
    <row r="19" spans="2:14" s="15" customFormat="1" ht="12.75">
      <c r="B19" s="42">
        <v>1</v>
      </c>
      <c r="C19" s="36" t="s">
        <v>41</v>
      </c>
      <c r="D19" s="43">
        <v>8</v>
      </c>
      <c r="E19" s="45" t="s">
        <v>42</v>
      </c>
      <c r="F19" s="38">
        <v>445550</v>
      </c>
      <c r="G19" s="77">
        <f t="shared" si="0"/>
        <v>5600</v>
      </c>
      <c r="H19" s="77">
        <f>+'escala salarial'!H10</f>
        <v>451150</v>
      </c>
      <c r="I19" s="36"/>
      <c r="J19" s="39">
        <v>6</v>
      </c>
      <c r="K19" s="40">
        <f t="shared" si="1"/>
        <v>33600</v>
      </c>
      <c r="L19" s="57"/>
      <c r="M19" s="21"/>
      <c r="N19" s="21"/>
    </row>
    <row r="20" spans="2:17" s="15" customFormat="1" ht="12.75">
      <c r="B20" s="42">
        <v>16</v>
      </c>
      <c r="C20" s="36" t="s">
        <v>43</v>
      </c>
      <c r="D20" s="41" t="s">
        <v>28</v>
      </c>
      <c r="E20" s="35" t="s">
        <v>44</v>
      </c>
      <c r="F20" s="38">
        <v>391250</v>
      </c>
      <c r="G20" s="77">
        <f t="shared" si="0"/>
        <v>4900</v>
      </c>
      <c r="H20" s="77">
        <f>+'escala salarial'!H11</f>
        <v>396150</v>
      </c>
      <c r="I20" s="36"/>
      <c r="J20" s="39">
        <v>6</v>
      </c>
      <c r="K20" s="40">
        <f t="shared" si="1"/>
        <v>470400</v>
      </c>
      <c r="L20" s="57"/>
      <c r="M20" s="21"/>
      <c r="N20" s="21"/>
      <c r="O20" s="21"/>
      <c r="P20" s="21"/>
      <c r="Q20" s="21"/>
    </row>
    <row r="21" spans="2:14" s="15" customFormat="1" ht="12.75">
      <c r="B21" s="34">
        <v>4</v>
      </c>
      <c r="C21" s="36" t="s">
        <v>45</v>
      </c>
      <c r="D21" s="41" t="s">
        <v>28</v>
      </c>
      <c r="E21" s="35" t="s">
        <v>46</v>
      </c>
      <c r="F21" s="38">
        <v>357950</v>
      </c>
      <c r="G21" s="77">
        <f t="shared" si="0"/>
        <v>4500</v>
      </c>
      <c r="H21" s="77">
        <f>+'escala salarial'!H12</f>
        <v>362450</v>
      </c>
      <c r="I21" s="36"/>
      <c r="J21" s="39">
        <v>6</v>
      </c>
      <c r="K21" s="40">
        <f t="shared" si="1"/>
        <v>108000</v>
      </c>
      <c r="L21" s="57"/>
      <c r="M21" s="21"/>
      <c r="N21" s="21"/>
    </row>
    <row r="22" spans="2:14" s="15" customFormat="1" ht="12.75">
      <c r="B22" s="34">
        <v>1</v>
      </c>
      <c r="C22" s="36" t="s">
        <v>47</v>
      </c>
      <c r="D22" s="41">
        <v>8</v>
      </c>
      <c r="E22" s="45" t="s">
        <v>48</v>
      </c>
      <c r="F22" s="38">
        <v>425350</v>
      </c>
      <c r="G22" s="77">
        <f t="shared" si="0"/>
        <v>5300</v>
      </c>
      <c r="H22" s="77">
        <f>+'escala salarial'!H17</f>
        <v>430650</v>
      </c>
      <c r="I22" s="36"/>
      <c r="J22" s="39">
        <v>6</v>
      </c>
      <c r="K22" s="40">
        <f t="shared" si="1"/>
        <v>31800</v>
      </c>
      <c r="L22" s="57"/>
      <c r="M22" s="21"/>
      <c r="N22" s="21"/>
    </row>
    <row r="23" spans="2:14" s="15" customFormat="1" ht="12.75">
      <c r="B23" s="34">
        <v>18</v>
      </c>
      <c r="C23" s="36" t="s">
        <v>49</v>
      </c>
      <c r="D23" s="41" t="s">
        <v>28</v>
      </c>
      <c r="E23" s="35" t="s">
        <v>50</v>
      </c>
      <c r="F23" s="38">
        <v>317650</v>
      </c>
      <c r="G23" s="77">
        <f t="shared" si="0"/>
        <v>4000</v>
      </c>
      <c r="H23" s="77">
        <f>+'escala salarial'!H14</f>
        <v>321650</v>
      </c>
      <c r="I23" s="36"/>
      <c r="J23" s="39">
        <v>6</v>
      </c>
      <c r="K23" s="40">
        <f t="shared" si="1"/>
        <v>432000</v>
      </c>
      <c r="L23" s="57"/>
      <c r="M23" s="21"/>
      <c r="N23" s="21"/>
    </row>
    <row r="24" spans="2:14" s="15" customFormat="1" ht="12.75">
      <c r="B24" s="34">
        <v>4</v>
      </c>
      <c r="C24" s="36" t="s">
        <v>51</v>
      </c>
      <c r="D24" s="41">
        <v>8</v>
      </c>
      <c r="E24" s="35" t="s">
        <v>52</v>
      </c>
      <c r="F24" s="38">
        <v>307750</v>
      </c>
      <c r="G24" s="77">
        <f t="shared" si="0"/>
        <v>3800</v>
      </c>
      <c r="H24" s="77">
        <f>+'escala salarial'!H13</f>
        <v>311550</v>
      </c>
      <c r="I24" s="36"/>
      <c r="J24" s="39">
        <v>6</v>
      </c>
      <c r="K24" s="40">
        <f t="shared" si="1"/>
        <v>91200</v>
      </c>
      <c r="L24" s="57"/>
      <c r="M24" s="21"/>
      <c r="N24" s="21"/>
    </row>
    <row r="25" spans="2:14" s="15" customFormat="1" ht="12.75">
      <c r="B25" s="34">
        <v>2</v>
      </c>
      <c r="C25" s="36" t="s">
        <v>53</v>
      </c>
      <c r="D25" s="41">
        <v>8</v>
      </c>
      <c r="E25" s="35" t="s">
        <v>54</v>
      </c>
      <c r="F25" s="38">
        <v>349950</v>
      </c>
      <c r="G25" s="77">
        <f t="shared" si="0"/>
        <v>4400</v>
      </c>
      <c r="H25" s="77">
        <f>+'escala salarial'!H15</f>
        <v>354350</v>
      </c>
      <c r="I25" s="36"/>
      <c r="J25" s="39">
        <v>6</v>
      </c>
      <c r="K25" s="40">
        <f t="shared" si="1"/>
        <v>52800</v>
      </c>
      <c r="L25" s="57"/>
      <c r="M25" s="46"/>
      <c r="N25" s="46"/>
    </row>
    <row r="26" spans="2:14" s="15" customFormat="1" ht="12.75">
      <c r="B26" s="34">
        <v>5</v>
      </c>
      <c r="C26" s="36" t="s">
        <v>28</v>
      </c>
      <c r="D26" s="41">
        <v>8</v>
      </c>
      <c r="E26" s="35" t="s">
        <v>55</v>
      </c>
      <c r="F26" s="38">
        <v>385750</v>
      </c>
      <c r="G26" s="77">
        <f t="shared" si="0"/>
        <v>4800</v>
      </c>
      <c r="H26" s="77">
        <f>+'escala salarial'!H16</f>
        <v>390550</v>
      </c>
      <c r="I26" s="36"/>
      <c r="J26" s="39">
        <v>6</v>
      </c>
      <c r="K26" s="40">
        <f t="shared" si="1"/>
        <v>144000</v>
      </c>
      <c r="L26" s="57"/>
      <c r="M26" s="47"/>
      <c r="N26" s="48"/>
    </row>
    <row r="27" spans="2:14" ht="12.75">
      <c r="B27" s="34">
        <v>1</v>
      </c>
      <c r="C27" s="36"/>
      <c r="D27" s="41">
        <v>8</v>
      </c>
      <c r="E27" s="38" t="s">
        <v>104</v>
      </c>
      <c r="F27" s="38">
        <v>549150</v>
      </c>
      <c r="G27" s="77">
        <f>H27-F27</f>
        <v>6900</v>
      </c>
      <c r="H27" s="77">
        <f>H15</f>
        <v>556050</v>
      </c>
      <c r="I27" s="38"/>
      <c r="J27" s="39"/>
      <c r="K27" s="79"/>
      <c r="L27" s="57"/>
      <c r="M27" s="47"/>
      <c r="N27" s="46"/>
    </row>
    <row r="28" spans="2:14" ht="12.75">
      <c r="B28" s="34">
        <f>SUM(B11:B27)</f>
        <v>78</v>
      </c>
      <c r="C28" s="35"/>
      <c r="D28" s="15"/>
      <c r="E28" s="37"/>
      <c r="F28" s="35"/>
      <c r="G28" s="35"/>
      <c r="H28" s="35"/>
      <c r="I28" s="35"/>
      <c r="J28" s="49"/>
      <c r="K28" s="50">
        <f>SUM(K11:K26)</f>
        <v>3157842.6</v>
      </c>
      <c r="L28" s="57"/>
      <c r="M28" s="47"/>
      <c r="N28" s="46"/>
    </row>
    <row r="29" spans="2:14" ht="13.5" thickBot="1">
      <c r="B29" s="80"/>
      <c r="C29" s="51"/>
      <c r="D29" s="51"/>
      <c r="E29" s="35"/>
      <c r="F29" s="38"/>
      <c r="G29" s="38"/>
      <c r="H29" s="38"/>
      <c r="I29" s="38"/>
      <c r="J29" s="35"/>
      <c r="K29" s="26"/>
      <c r="L29" s="57"/>
      <c r="M29" s="20"/>
      <c r="N29" s="21"/>
    </row>
    <row r="30" spans="2:14" ht="13.5" thickBot="1">
      <c r="B30" s="52"/>
      <c r="C30" s="53" t="s">
        <v>56</v>
      </c>
      <c r="D30" s="51"/>
      <c r="E30" s="54"/>
      <c r="F30" s="55"/>
      <c r="G30" s="55"/>
      <c r="H30" s="55"/>
      <c r="I30" s="55"/>
      <c r="J30" s="55"/>
      <c r="K30" s="56"/>
      <c r="L30" s="57"/>
      <c r="M30" s="38"/>
      <c r="N30" s="21"/>
    </row>
    <row r="31" spans="2:12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2.75">
      <c r="B32" s="15"/>
      <c r="C32" s="15"/>
      <c r="D32" s="15"/>
      <c r="E32" s="63" t="s">
        <v>61</v>
      </c>
      <c r="F32" s="63" t="s">
        <v>62</v>
      </c>
      <c r="G32" s="65" t="s">
        <v>63</v>
      </c>
      <c r="H32" s="82"/>
      <c r="I32" s="82"/>
      <c r="J32" s="82"/>
      <c r="K32" s="82"/>
      <c r="L32" s="82"/>
    </row>
    <row r="33" spans="2:12" ht="12.75">
      <c r="B33" s="15"/>
      <c r="C33" s="15"/>
      <c r="D33" s="15"/>
      <c r="E33" s="81"/>
      <c r="F33" s="81"/>
      <c r="G33" s="81"/>
      <c r="H33" s="83"/>
      <c r="I33" s="83"/>
      <c r="J33" s="83"/>
      <c r="K33" s="83"/>
      <c r="L33" s="83"/>
    </row>
    <row r="34" spans="2:12" ht="12.75">
      <c r="B34" s="15"/>
      <c r="C34" s="15"/>
      <c r="D34" s="15">
        <v>24</v>
      </c>
      <c r="E34" s="98" t="s">
        <v>58</v>
      </c>
      <c r="F34" s="101">
        <v>0.0125</v>
      </c>
      <c r="G34" s="64" t="s">
        <v>96</v>
      </c>
      <c r="H34" s="83"/>
      <c r="I34" s="83"/>
      <c r="J34" s="83"/>
      <c r="K34" s="83"/>
      <c r="L34" s="83"/>
    </row>
    <row r="35" spans="2:12" ht="12.75">
      <c r="B35" s="15"/>
      <c r="C35" s="15"/>
      <c r="D35" s="15"/>
      <c r="E35" s="99"/>
      <c r="F35" s="99"/>
      <c r="G35" s="64" t="s">
        <v>69</v>
      </c>
      <c r="H35" s="83"/>
      <c r="I35" s="83"/>
      <c r="J35" s="83"/>
      <c r="K35" s="83"/>
      <c r="L35" s="83"/>
    </row>
    <row r="36" spans="2:12" ht="12.75">
      <c r="B36" s="15"/>
      <c r="C36" s="15"/>
      <c r="D36" s="15"/>
      <c r="E36" s="99"/>
      <c r="F36" s="99"/>
      <c r="G36" s="64" t="s">
        <v>70</v>
      </c>
      <c r="H36" s="83"/>
      <c r="I36" s="83"/>
      <c r="J36" s="83"/>
      <c r="K36" s="83"/>
      <c r="L36" s="83"/>
    </row>
    <row r="37" spans="2:12" ht="12.75">
      <c r="B37" s="15"/>
      <c r="C37" s="15"/>
      <c r="D37" s="15"/>
      <c r="E37" s="99"/>
      <c r="F37" s="99"/>
      <c r="G37" s="64" t="s">
        <v>66</v>
      </c>
      <c r="H37" s="83"/>
      <c r="I37" s="83"/>
      <c r="J37" s="83"/>
      <c r="K37" s="83"/>
      <c r="L37" s="83"/>
    </row>
    <row r="38" spans="2:12" ht="12.75">
      <c r="B38" s="15"/>
      <c r="C38" s="15"/>
      <c r="D38" s="15"/>
      <c r="E38" s="99"/>
      <c r="F38" s="99"/>
      <c r="G38" s="64" t="s">
        <v>100</v>
      </c>
      <c r="H38" s="83"/>
      <c r="I38" s="83"/>
      <c r="J38" s="83"/>
      <c r="K38" s="83"/>
      <c r="L38" s="83"/>
    </row>
    <row r="39" spans="2:12" ht="12.75">
      <c r="B39" s="15"/>
      <c r="C39" s="15"/>
      <c r="D39" s="15"/>
      <c r="E39" s="99"/>
      <c r="F39" s="99"/>
      <c r="G39" s="64" t="s">
        <v>112</v>
      </c>
      <c r="H39" s="83"/>
      <c r="I39" s="83"/>
      <c r="J39" s="83"/>
      <c r="K39" s="83"/>
      <c r="L39" s="83"/>
    </row>
    <row r="40" spans="2:12" ht="12.75">
      <c r="B40" s="15"/>
      <c r="C40" s="15"/>
      <c r="D40" s="15"/>
      <c r="E40" s="99"/>
      <c r="F40" s="99"/>
      <c r="G40" s="64" t="s">
        <v>64</v>
      </c>
      <c r="H40" s="83"/>
      <c r="I40" s="83"/>
      <c r="J40" s="83"/>
      <c r="K40" s="83"/>
      <c r="L40" s="83"/>
    </row>
    <row r="41" spans="2:12" ht="12.75">
      <c r="B41" s="15"/>
      <c r="C41" s="15"/>
      <c r="D41" s="15"/>
      <c r="E41" s="99"/>
      <c r="F41" s="99"/>
      <c r="G41" s="64" t="s">
        <v>65</v>
      </c>
      <c r="H41" s="83"/>
      <c r="I41" s="83"/>
      <c r="J41" s="83"/>
      <c r="K41" s="83"/>
      <c r="L41" s="83"/>
    </row>
    <row r="42" spans="2:12" ht="12.75">
      <c r="B42" s="15"/>
      <c r="C42" s="15"/>
      <c r="D42" s="15"/>
      <c r="E42" s="99"/>
      <c r="F42" s="99"/>
      <c r="G42" s="64" t="s">
        <v>97</v>
      </c>
      <c r="H42" s="83"/>
      <c r="I42" s="83"/>
      <c r="J42" s="83"/>
      <c r="K42" s="83"/>
      <c r="L42" s="83"/>
    </row>
    <row r="43" spans="2:12" ht="12.75">
      <c r="B43" s="15"/>
      <c r="C43" s="15"/>
      <c r="D43" s="15"/>
      <c r="E43" s="99"/>
      <c r="F43" s="99"/>
      <c r="G43" s="64" t="s">
        <v>67</v>
      </c>
      <c r="H43" s="83"/>
      <c r="I43" s="83"/>
      <c r="J43" s="83"/>
      <c r="K43" s="83"/>
      <c r="L43" s="83"/>
    </row>
    <row r="44" spans="2:12" ht="12.75">
      <c r="B44" s="15"/>
      <c r="C44" s="15"/>
      <c r="D44" s="15"/>
      <c r="E44" s="99"/>
      <c r="F44" s="99"/>
      <c r="G44" s="64" t="s">
        <v>72</v>
      </c>
      <c r="H44" s="83"/>
      <c r="I44" s="83"/>
      <c r="J44" s="83"/>
      <c r="K44" s="83"/>
      <c r="L44" s="83"/>
    </row>
    <row r="45" spans="2:12" ht="12.75">
      <c r="B45" s="15"/>
      <c r="C45" s="15"/>
      <c r="D45" s="15"/>
      <c r="E45" s="99"/>
      <c r="F45" s="99"/>
      <c r="G45" s="64" t="s">
        <v>113</v>
      </c>
      <c r="H45" s="83"/>
      <c r="I45" s="83"/>
      <c r="J45" s="83"/>
      <c r="K45" s="83"/>
      <c r="L45" s="83"/>
    </row>
    <row r="46" spans="2:12" ht="12.75">
      <c r="B46" s="15"/>
      <c r="C46" s="15"/>
      <c r="D46" s="15"/>
      <c r="E46" s="99"/>
      <c r="F46" s="99"/>
      <c r="G46" s="64" t="s">
        <v>98</v>
      </c>
      <c r="H46" s="83"/>
      <c r="I46" s="83"/>
      <c r="J46" s="83"/>
      <c r="K46" s="83"/>
      <c r="L46" s="83"/>
    </row>
    <row r="47" spans="2:12" ht="12.75">
      <c r="B47" s="15"/>
      <c r="C47" s="15"/>
      <c r="D47" s="15"/>
      <c r="E47" s="99"/>
      <c r="F47" s="99"/>
      <c r="G47" s="64" t="s">
        <v>68</v>
      </c>
      <c r="H47" s="83"/>
      <c r="I47" s="83"/>
      <c r="J47" s="83"/>
      <c r="K47" s="83"/>
      <c r="L47" s="83"/>
    </row>
    <row r="48" spans="2:12" ht="12.75">
      <c r="B48" s="15"/>
      <c r="C48" s="15"/>
      <c r="D48" s="15"/>
      <c r="E48" s="99"/>
      <c r="F48" s="99"/>
      <c r="G48" s="64" t="s">
        <v>99</v>
      </c>
      <c r="H48" s="83"/>
      <c r="I48" s="83"/>
      <c r="J48" s="83"/>
      <c r="K48" s="83"/>
      <c r="L48" s="83"/>
    </row>
    <row r="49" spans="2:12" ht="12.75">
      <c r="B49" s="15"/>
      <c r="C49" s="15"/>
      <c r="D49" s="15"/>
      <c r="E49" s="99"/>
      <c r="F49" s="99"/>
      <c r="G49" s="64" t="s">
        <v>85</v>
      </c>
      <c r="H49" s="83"/>
      <c r="I49" s="83"/>
      <c r="J49" s="83"/>
      <c r="K49" s="83"/>
      <c r="L49" s="83"/>
    </row>
    <row r="50" spans="2:12" ht="12.75">
      <c r="B50" s="15"/>
      <c r="C50" s="15"/>
      <c r="D50" s="15"/>
      <c r="E50" s="99"/>
      <c r="F50" s="99"/>
      <c r="G50" s="64" t="s">
        <v>71</v>
      </c>
      <c r="H50" s="83"/>
      <c r="I50" s="83"/>
      <c r="J50" s="83"/>
      <c r="K50" s="83"/>
      <c r="L50" s="83"/>
    </row>
    <row r="51" spans="2:12" ht="12.75">
      <c r="B51" s="15"/>
      <c r="C51" s="15"/>
      <c r="D51" s="15"/>
      <c r="E51" s="99"/>
      <c r="F51" s="99"/>
      <c r="G51" s="64" t="s">
        <v>73</v>
      </c>
      <c r="H51" s="83"/>
      <c r="I51" s="83"/>
      <c r="J51" s="83"/>
      <c r="K51" s="83"/>
      <c r="L51" s="83"/>
    </row>
    <row r="52" spans="2:12" ht="12.75">
      <c r="B52" s="15"/>
      <c r="C52" s="15"/>
      <c r="D52" s="15"/>
      <c r="E52" s="99"/>
      <c r="F52" s="99"/>
      <c r="G52" s="64" t="s">
        <v>81</v>
      </c>
      <c r="H52" s="83"/>
      <c r="I52" s="83"/>
      <c r="J52" s="83"/>
      <c r="K52" s="83"/>
      <c r="L52" s="83"/>
    </row>
    <row r="53" spans="2:12" ht="12.75">
      <c r="B53" s="15"/>
      <c r="C53" s="15"/>
      <c r="D53" s="15"/>
      <c r="E53" s="99"/>
      <c r="F53" s="99"/>
      <c r="G53" s="64" t="s">
        <v>105</v>
      </c>
      <c r="H53" s="83"/>
      <c r="I53" s="83"/>
      <c r="J53" s="83"/>
      <c r="K53" s="83"/>
      <c r="L53" s="83"/>
    </row>
    <row r="54" spans="2:12" ht="12.75">
      <c r="B54" s="15"/>
      <c r="C54" s="15"/>
      <c r="D54" s="15"/>
      <c r="E54" s="99"/>
      <c r="F54" s="99"/>
      <c r="G54" s="64" t="s">
        <v>108</v>
      </c>
      <c r="H54" s="83"/>
      <c r="I54" s="83"/>
      <c r="J54" s="83"/>
      <c r="K54" s="83"/>
      <c r="L54" s="83"/>
    </row>
    <row r="55" spans="2:12" ht="12.75">
      <c r="B55" s="15"/>
      <c r="C55" s="15"/>
      <c r="D55" s="15"/>
      <c r="E55" s="99"/>
      <c r="F55" s="99"/>
      <c r="G55" s="64" t="s">
        <v>114</v>
      </c>
      <c r="H55" s="83"/>
      <c r="I55" s="83"/>
      <c r="J55" s="83"/>
      <c r="K55" s="83"/>
      <c r="L55" s="83"/>
    </row>
    <row r="56" spans="2:12" ht="12.75">
      <c r="B56" s="15"/>
      <c r="C56" s="15"/>
      <c r="D56" s="15"/>
      <c r="E56" s="100"/>
      <c r="F56" s="100"/>
      <c r="G56" s="64" t="s">
        <v>74</v>
      </c>
      <c r="H56" s="83"/>
      <c r="I56" s="83"/>
      <c r="J56" s="83"/>
      <c r="K56" s="83"/>
      <c r="L56" s="83"/>
    </row>
    <row r="57" spans="2:14" ht="15" customHeight="1">
      <c r="B57" s="15"/>
      <c r="C57" s="15"/>
      <c r="D57" s="15">
        <v>16</v>
      </c>
      <c r="E57" s="102" t="s">
        <v>106</v>
      </c>
      <c r="F57" s="101">
        <v>0.0125</v>
      </c>
      <c r="G57" s="64" t="s">
        <v>83</v>
      </c>
      <c r="H57" s="83"/>
      <c r="I57" s="83"/>
      <c r="J57" s="83"/>
      <c r="K57" s="83"/>
      <c r="L57" s="83"/>
      <c r="M57" s="20"/>
      <c r="N57" s="21"/>
    </row>
    <row r="58" spans="2:14" ht="12.75" customHeight="1">
      <c r="B58" s="15"/>
      <c r="C58" s="15"/>
      <c r="D58" s="15"/>
      <c r="E58" s="103"/>
      <c r="F58" s="105"/>
      <c r="G58" s="64" t="s">
        <v>76</v>
      </c>
      <c r="H58" s="83"/>
      <c r="I58" s="83"/>
      <c r="J58" s="83"/>
      <c r="K58" s="83"/>
      <c r="L58" s="83"/>
      <c r="M58" s="20"/>
      <c r="N58" s="21"/>
    </row>
    <row r="59" spans="2:14" ht="12.75">
      <c r="B59" s="15"/>
      <c r="C59" s="15"/>
      <c r="D59" s="15"/>
      <c r="E59" s="103"/>
      <c r="F59" s="105"/>
      <c r="G59" s="64" t="s">
        <v>77</v>
      </c>
      <c r="H59" s="83"/>
      <c r="I59" s="83"/>
      <c r="J59" s="83"/>
      <c r="K59" s="83"/>
      <c r="L59" s="83"/>
      <c r="M59" s="20"/>
      <c r="N59" s="21"/>
    </row>
    <row r="60" spans="2:14" ht="12.75">
      <c r="B60" s="15"/>
      <c r="C60" s="15"/>
      <c r="D60" s="15"/>
      <c r="E60" s="103"/>
      <c r="F60" s="105"/>
      <c r="G60" s="64" t="s">
        <v>78</v>
      </c>
      <c r="H60" s="83"/>
      <c r="I60" s="83"/>
      <c r="J60" s="83"/>
      <c r="K60" s="83"/>
      <c r="L60" s="83"/>
      <c r="M60" s="20"/>
      <c r="N60" s="21"/>
    </row>
    <row r="61" spans="2:14" ht="12.75">
      <c r="B61" s="15"/>
      <c r="C61" s="15"/>
      <c r="D61" s="15"/>
      <c r="E61" s="103"/>
      <c r="F61" s="105"/>
      <c r="G61" s="64" t="s">
        <v>79</v>
      </c>
      <c r="H61" s="83"/>
      <c r="I61" s="83"/>
      <c r="J61" s="83"/>
      <c r="K61" s="83"/>
      <c r="L61" s="83"/>
      <c r="M61" s="20"/>
      <c r="N61" s="21"/>
    </row>
    <row r="62" spans="2:14" ht="12.75">
      <c r="B62" s="15"/>
      <c r="C62" s="15"/>
      <c r="D62" s="15"/>
      <c r="E62" s="103"/>
      <c r="F62" s="105"/>
      <c r="G62" s="64" t="s">
        <v>80</v>
      </c>
      <c r="H62" s="83"/>
      <c r="I62" s="83"/>
      <c r="J62" s="83"/>
      <c r="K62" s="83"/>
      <c r="L62" s="83"/>
      <c r="M62" s="20"/>
      <c r="N62" s="21"/>
    </row>
    <row r="63" spans="2:14" ht="12.75">
      <c r="B63" s="15"/>
      <c r="C63" s="15"/>
      <c r="D63" s="15"/>
      <c r="E63" s="103"/>
      <c r="F63" s="105"/>
      <c r="G63" s="64" t="s">
        <v>103</v>
      </c>
      <c r="H63" s="83"/>
      <c r="I63" s="83"/>
      <c r="J63" s="83"/>
      <c r="K63" s="83"/>
      <c r="L63" s="83"/>
      <c r="M63" s="20"/>
      <c r="N63" s="21"/>
    </row>
    <row r="64" spans="2:14" ht="12.75">
      <c r="B64" s="15"/>
      <c r="C64" s="15"/>
      <c r="D64" s="15"/>
      <c r="E64" s="103"/>
      <c r="F64" s="105"/>
      <c r="G64" s="64" t="s">
        <v>75</v>
      </c>
      <c r="H64" s="83"/>
      <c r="I64" s="83"/>
      <c r="J64" s="83"/>
      <c r="K64" s="83"/>
      <c r="L64" s="83"/>
      <c r="M64" s="20"/>
      <c r="N64" s="21"/>
    </row>
    <row r="65" spans="2:14" ht="12.75">
      <c r="B65" s="15"/>
      <c r="C65" s="15"/>
      <c r="D65" s="15"/>
      <c r="E65" s="103"/>
      <c r="F65" s="105"/>
      <c r="G65" s="64" t="s">
        <v>116</v>
      </c>
      <c r="H65" s="83"/>
      <c r="I65" s="83"/>
      <c r="J65" s="83"/>
      <c r="K65" s="83"/>
      <c r="L65" s="83"/>
      <c r="M65" s="20"/>
      <c r="N65" s="21"/>
    </row>
    <row r="66" spans="2:14" ht="12.75">
      <c r="B66" s="15"/>
      <c r="C66" s="15"/>
      <c r="D66" s="15"/>
      <c r="E66" s="103"/>
      <c r="F66" s="105"/>
      <c r="G66" s="64" t="s">
        <v>82</v>
      </c>
      <c r="H66" s="83"/>
      <c r="I66" s="83"/>
      <c r="J66" s="83"/>
      <c r="K66" s="83"/>
      <c r="L66" s="83"/>
      <c r="M66" s="20"/>
      <c r="N66" s="21"/>
    </row>
    <row r="67" spans="2:14" ht="12.75">
      <c r="B67" s="15"/>
      <c r="C67" s="15"/>
      <c r="D67" s="15"/>
      <c r="E67" s="103"/>
      <c r="F67" s="105"/>
      <c r="G67" s="64" t="s">
        <v>111</v>
      </c>
      <c r="H67" s="83"/>
      <c r="I67" s="83"/>
      <c r="J67" s="83"/>
      <c r="K67" s="83"/>
      <c r="L67" s="83"/>
      <c r="M67" s="20"/>
      <c r="N67" s="21"/>
    </row>
    <row r="68" spans="2:14" ht="12.75">
      <c r="B68" s="15"/>
      <c r="C68" s="15"/>
      <c r="D68" s="15"/>
      <c r="E68" s="104"/>
      <c r="F68" s="106"/>
      <c r="G68" s="64" t="s">
        <v>102</v>
      </c>
      <c r="H68" s="83"/>
      <c r="I68" s="83"/>
      <c r="J68" s="83"/>
      <c r="K68" s="83"/>
      <c r="L68" s="83"/>
      <c r="M68" s="20"/>
      <c r="N68" s="21"/>
    </row>
    <row r="69" spans="2:14" ht="15" customHeight="1">
      <c r="B69" s="15"/>
      <c r="C69" s="15"/>
      <c r="D69" s="15"/>
      <c r="E69" s="86" t="s">
        <v>59</v>
      </c>
      <c r="F69" s="89">
        <v>0.0125</v>
      </c>
      <c r="G69" s="64" t="s">
        <v>107</v>
      </c>
      <c r="H69" s="83"/>
      <c r="I69" s="83"/>
      <c r="J69" s="83"/>
      <c r="K69" s="83"/>
      <c r="L69" s="83"/>
      <c r="M69" s="20"/>
      <c r="N69" s="21"/>
    </row>
    <row r="70" spans="2:14" ht="15" customHeight="1">
      <c r="B70" s="15"/>
      <c r="C70" s="15"/>
      <c r="D70" s="15"/>
      <c r="E70" s="87"/>
      <c r="F70" s="90"/>
      <c r="G70" s="64" t="s">
        <v>115</v>
      </c>
      <c r="H70" s="83"/>
      <c r="I70" s="83"/>
      <c r="J70" s="83"/>
      <c r="K70" s="83"/>
      <c r="L70" s="83"/>
      <c r="M70" s="20"/>
      <c r="N70" s="21"/>
    </row>
    <row r="71" spans="2:14" ht="12.75">
      <c r="B71" s="15"/>
      <c r="C71" s="15"/>
      <c r="D71" s="15">
        <v>6</v>
      </c>
      <c r="E71" s="88"/>
      <c r="F71" s="91"/>
      <c r="G71" s="64" t="s">
        <v>84</v>
      </c>
      <c r="H71" s="83"/>
      <c r="I71" s="83"/>
      <c r="J71" s="83"/>
      <c r="K71" s="83"/>
      <c r="L71" s="83"/>
      <c r="M71" s="20"/>
      <c r="N71" s="21"/>
    </row>
    <row r="72" spans="2:14" ht="12.75">
      <c r="B72" s="15"/>
      <c r="C72" s="15"/>
      <c r="D72" s="15">
        <v>30</v>
      </c>
      <c r="E72" s="92" t="s">
        <v>60</v>
      </c>
      <c r="F72" s="93">
        <v>0.0125</v>
      </c>
      <c r="G72" s="64" t="s">
        <v>86</v>
      </c>
      <c r="H72" s="83"/>
      <c r="I72" s="83"/>
      <c r="J72" s="83"/>
      <c r="K72" s="83"/>
      <c r="L72" s="83"/>
      <c r="M72" s="20"/>
      <c r="N72" s="21"/>
    </row>
    <row r="73" spans="2:14" ht="12.75">
      <c r="B73" s="15"/>
      <c r="C73" s="15"/>
      <c r="D73" s="15"/>
      <c r="E73" s="92"/>
      <c r="F73" s="92"/>
      <c r="G73" s="64" t="s">
        <v>87</v>
      </c>
      <c r="H73" s="83"/>
      <c r="I73" s="83"/>
      <c r="J73" s="83"/>
      <c r="K73" s="83"/>
      <c r="L73" s="83"/>
      <c r="M73" s="20"/>
      <c r="N73" s="21"/>
    </row>
    <row r="74" spans="2:14" ht="12.75">
      <c r="B74" s="15"/>
      <c r="C74" s="15"/>
      <c r="D74" s="15"/>
      <c r="E74" s="92"/>
      <c r="F74" s="92"/>
      <c r="G74" s="64" t="s">
        <v>88</v>
      </c>
      <c r="H74" s="83"/>
      <c r="I74" s="83"/>
      <c r="J74" s="83"/>
      <c r="K74" s="83"/>
      <c r="L74" s="83"/>
      <c r="M74" s="20"/>
      <c r="N74" s="21"/>
    </row>
    <row r="75" spans="2:14" ht="12.75">
      <c r="B75" s="15"/>
      <c r="C75" s="15"/>
      <c r="D75" s="15"/>
      <c r="E75" s="92"/>
      <c r="F75" s="92"/>
      <c r="G75" s="64" t="s">
        <v>89</v>
      </c>
      <c r="H75" s="83"/>
      <c r="I75" s="83"/>
      <c r="J75" s="83"/>
      <c r="K75" s="83"/>
      <c r="L75" s="83"/>
      <c r="M75" s="20"/>
      <c r="N75" s="21"/>
    </row>
    <row r="76" spans="2:14" ht="12.75">
      <c r="B76" s="15"/>
      <c r="C76" s="15"/>
      <c r="D76" s="15"/>
      <c r="E76" s="92"/>
      <c r="F76" s="92"/>
      <c r="G76" s="64" t="s">
        <v>90</v>
      </c>
      <c r="H76" s="83"/>
      <c r="I76" s="83"/>
      <c r="J76" s="83"/>
      <c r="K76" s="83"/>
      <c r="L76" s="83"/>
      <c r="M76" s="20"/>
      <c r="N76" s="21"/>
    </row>
    <row r="77" spans="2:14" ht="12.75">
      <c r="B77" s="15"/>
      <c r="C77" s="15"/>
      <c r="D77" s="15"/>
      <c r="E77" s="92"/>
      <c r="F77" s="92"/>
      <c r="G77" s="64" t="s">
        <v>92</v>
      </c>
      <c r="H77" s="83"/>
      <c r="I77" s="83"/>
      <c r="J77" s="83"/>
      <c r="K77" s="83"/>
      <c r="L77" s="83"/>
      <c r="M77" s="20"/>
      <c r="N77" s="21"/>
    </row>
    <row r="78" spans="1:14" ht="12.75">
      <c r="A78" s="15"/>
      <c r="B78" s="15"/>
      <c r="C78" s="15"/>
      <c r="D78" s="15"/>
      <c r="E78" s="92"/>
      <c r="F78" s="92"/>
      <c r="G78" s="64" t="s">
        <v>109</v>
      </c>
      <c r="H78" s="83"/>
      <c r="I78" s="83"/>
      <c r="J78" s="83"/>
      <c r="K78" s="83"/>
      <c r="L78" s="83"/>
      <c r="M78" s="20"/>
      <c r="N78" s="21"/>
    </row>
    <row r="79" spans="1:14" ht="12.75">
      <c r="A79" s="15"/>
      <c r="B79" s="15"/>
      <c r="C79" s="15"/>
      <c r="D79" s="15"/>
      <c r="E79" s="92"/>
      <c r="F79" s="92"/>
      <c r="G79" s="64" t="s">
        <v>110</v>
      </c>
      <c r="H79" s="83"/>
      <c r="I79" s="83"/>
      <c r="J79" s="83"/>
      <c r="K79" s="83"/>
      <c r="L79" s="83"/>
      <c r="M79" s="20"/>
      <c r="N79" s="21"/>
    </row>
    <row r="80" spans="2:14" ht="12.75">
      <c r="B80" s="15"/>
      <c r="C80" s="15"/>
      <c r="D80" s="15"/>
      <c r="E80" s="92"/>
      <c r="F80" s="92"/>
      <c r="G80" s="64" t="s">
        <v>101</v>
      </c>
      <c r="H80" s="83"/>
      <c r="I80" s="83"/>
      <c r="J80" s="83"/>
      <c r="K80" s="83"/>
      <c r="L80" s="83"/>
      <c r="M80" s="20"/>
      <c r="N80" s="21"/>
    </row>
    <row r="81" spans="2:14" ht="12.75">
      <c r="B81" s="15"/>
      <c r="C81" s="15"/>
      <c r="D81" s="15"/>
      <c r="E81" s="92"/>
      <c r="F81" s="92"/>
      <c r="G81" s="64" t="s">
        <v>91</v>
      </c>
      <c r="H81" s="83"/>
      <c r="I81" s="83"/>
      <c r="J81" s="83"/>
      <c r="K81" s="83"/>
      <c r="L81" s="83"/>
      <c r="M81" s="20"/>
      <c r="N81" s="21"/>
    </row>
    <row r="82" spans="2:14" ht="12.75">
      <c r="B82" s="15"/>
      <c r="C82" s="15"/>
      <c r="D82" s="15"/>
      <c r="E82" s="83"/>
      <c r="F82" s="84"/>
      <c r="G82" s="85"/>
      <c r="H82" s="85"/>
      <c r="I82" s="85"/>
      <c r="J82" s="85"/>
      <c r="K82" s="85"/>
      <c r="L82" s="85"/>
      <c r="M82" s="20"/>
      <c r="N82" s="21"/>
    </row>
    <row r="83" spans="2:14" ht="12.75">
      <c r="B83" s="15"/>
      <c r="C83" s="15"/>
      <c r="E83" s="85"/>
      <c r="F83" s="85"/>
      <c r="G83" s="85"/>
      <c r="H83" s="85"/>
      <c r="I83" s="85"/>
      <c r="J83" s="85"/>
      <c r="K83" s="85"/>
      <c r="L83" s="85"/>
      <c r="M83" s="20"/>
      <c r="N83" s="21"/>
    </row>
    <row r="84" spans="2:14" ht="12.75">
      <c r="B84" s="15"/>
      <c r="C84" s="15"/>
      <c r="E84" s="85"/>
      <c r="F84" s="85"/>
      <c r="G84" s="85"/>
      <c r="H84" s="85"/>
      <c r="I84" s="85"/>
      <c r="J84" s="85"/>
      <c r="K84" s="85"/>
      <c r="L84" s="85"/>
      <c r="M84" s="20"/>
      <c r="N84" s="21"/>
    </row>
    <row r="85" spans="5:12" ht="12.75">
      <c r="E85" s="85"/>
      <c r="F85" s="85"/>
      <c r="G85" s="85"/>
      <c r="H85" s="85"/>
      <c r="I85" s="85"/>
      <c r="J85" s="85"/>
      <c r="K85" s="85"/>
      <c r="L85" s="85"/>
    </row>
    <row r="86" spans="5:12" ht="12.75">
      <c r="E86" s="85"/>
      <c r="F86" s="85"/>
      <c r="G86" s="85"/>
      <c r="H86" s="85"/>
      <c r="I86" s="85"/>
      <c r="J86" s="85"/>
      <c r="K86" s="85"/>
      <c r="L86" s="85"/>
    </row>
    <row r="87" spans="5:12" ht="12.75">
      <c r="E87" s="85"/>
      <c r="F87" s="85"/>
      <c r="G87" s="85"/>
      <c r="H87" s="85"/>
      <c r="I87" s="85"/>
      <c r="J87" s="85"/>
      <c r="K87" s="85"/>
      <c r="L87" s="85"/>
    </row>
    <row r="88" spans="5:12" ht="12.75">
      <c r="E88" s="85"/>
      <c r="F88" s="85"/>
      <c r="G88" s="85"/>
      <c r="H88" s="85"/>
      <c r="I88" s="85"/>
      <c r="J88" s="85"/>
      <c r="K88" s="85"/>
      <c r="L88" s="85"/>
    </row>
    <row r="89" spans="5:12" ht="12.75">
      <c r="E89" s="85"/>
      <c r="F89" s="85"/>
      <c r="G89" s="85"/>
      <c r="H89" s="85"/>
      <c r="I89" s="85"/>
      <c r="J89" s="85"/>
      <c r="K89" s="85"/>
      <c r="L89" s="85"/>
    </row>
    <row r="90" spans="5:12" ht="12.75">
      <c r="E90" s="85"/>
      <c r="F90" s="85"/>
      <c r="G90" s="85"/>
      <c r="H90" s="85"/>
      <c r="I90" s="85"/>
      <c r="J90" s="85"/>
      <c r="K90" s="85"/>
      <c r="L90" s="85"/>
    </row>
    <row r="91" spans="5:12" ht="12.75">
      <c r="E91" s="85"/>
      <c r="F91" s="85"/>
      <c r="G91" s="85"/>
      <c r="H91" s="85"/>
      <c r="I91" s="85"/>
      <c r="J91" s="85"/>
      <c r="K91" s="85"/>
      <c r="L91" s="85"/>
    </row>
    <row r="92" spans="5:12" ht="12.75">
      <c r="E92" s="85"/>
      <c r="F92" s="85"/>
      <c r="G92" s="85"/>
      <c r="H92" s="85"/>
      <c r="I92" s="85"/>
      <c r="J92" s="85"/>
      <c r="K92" s="85"/>
      <c r="L92" s="85"/>
    </row>
    <row r="93" spans="5:12" ht="12.75">
      <c r="E93" s="85"/>
      <c r="F93" s="85"/>
      <c r="G93" s="85"/>
      <c r="H93" s="85"/>
      <c r="I93" s="85"/>
      <c r="J93" s="85"/>
      <c r="K93" s="85"/>
      <c r="L93" s="85"/>
    </row>
    <row r="94" spans="5:12" ht="12.75">
      <c r="E94" s="85"/>
      <c r="F94" s="85"/>
      <c r="G94" s="85"/>
      <c r="H94" s="85"/>
      <c r="I94" s="85"/>
      <c r="J94" s="85"/>
      <c r="K94" s="85"/>
      <c r="L94" s="85"/>
    </row>
    <row r="95" spans="5:12" ht="12.75">
      <c r="E95" s="85"/>
      <c r="F95" s="85"/>
      <c r="G95" s="85"/>
      <c r="H95" s="85"/>
      <c r="I95" s="85"/>
      <c r="J95" s="85"/>
      <c r="K95" s="85"/>
      <c r="L95" s="85"/>
    </row>
    <row r="96" spans="5:12" ht="12.75">
      <c r="E96" s="85"/>
      <c r="F96" s="85"/>
      <c r="G96" s="85"/>
      <c r="H96" s="85"/>
      <c r="I96" s="85"/>
      <c r="J96" s="85"/>
      <c r="K96" s="85"/>
      <c r="L96" s="85"/>
    </row>
    <row r="97" spans="5:12" ht="12.75">
      <c r="E97" s="85"/>
      <c r="F97" s="85"/>
      <c r="G97" s="85"/>
      <c r="H97" s="85"/>
      <c r="I97" s="85"/>
      <c r="J97" s="85"/>
      <c r="K97" s="85"/>
      <c r="L97" s="85"/>
    </row>
    <row r="98" spans="5:12" ht="12.75">
      <c r="E98" s="85"/>
      <c r="F98" s="85"/>
      <c r="G98" s="85"/>
      <c r="H98" s="85"/>
      <c r="I98" s="85"/>
      <c r="J98" s="85"/>
      <c r="K98" s="85"/>
      <c r="L98" s="85"/>
    </row>
  </sheetData>
  <sheetProtection/>
  <mergeCells count="10">
    <mergeCell ref="E69:E71"/>
    <mergeCell ref="F69:F71"/>
    <mergeCell ref="E72:E81"/>
    <mergeCell ref="F72:F81"/>
    <mergeCell ref="B4:H4"/>
    <mergeCell ref="B6:B9"/>
    <mergeCell ref="E34:E56"/>
    <mergeCell ref="F34:F56"/>
    <mergeCell ref="E57:E68"/>
    <mergeCell ref="F57:F68"/>
  </mergeCells>
  <printOptions/>
  <pageMargins left="0.7874015748031497" right="0.7874015748031497" top="0.984251968503937" bottom="0.984251968503937" header="0" footer="0"/>
  <pageSetup horizontalDpi="360" verticalDpi="360" orientation="portrait" paperSize="5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1">
      <selection activeCell="A14" sqref="A14:IV14"/>
    </sheetView>
  </sheetViews>
  <sheetFormatPr defaultColWidth="11.421875" defaultRowHeight="15"/>
  <cols>
    <col min="1" max="1" width="11.7109375" style="2" bestFit="1" customWidth="1"/>
    <col min="2" max="5" width="11.421875" style="2" customWidth="1"/>
    <col min="6" max="6" width="11.421875" style="6" customWidth="1"/>
    <col min="8" max="8" width="11.421875" style="2" customWidth="1"/>
    <col min="9" max="9" width="24.7109375" style="7" bestFit="1" customWidth="1"/>
  </cols>
  <sheetData>
    <row r="2" spans="1:8" ht="15">
      <c r="A2" s="13" t="s">
        <v>5</v>
      </c>
      <c r="B2" s="13" t="s">
        <v>94</v>
      </c>
      <c r="C2" s="3" t="s">
        <v>0</v>
      </c>
      <c r="D2" s="2" t="s">
        <v>1</v>
      </c>
      <c r="E2" s="2" t="s">
        <v>2</v>
      </c>
      <c r="F2" s="5" t="s">
        <v>3</v>
      </c>
      <c r="G2" s="1" t="s">
        <v>4</v>
      </c>
      <c r="H2" s="13" t="s">
        <v>5</v>
      </c>
    </row>
    <row r="3" spans="1:9" ht="15">
      <c r="A3" s="13" t="s">
        <v>6</v>
      </c>
      <c r="B3" s="13" t="s">
        <v>95</v>
      </c>
      <c r="C3" s="4"/>
      <c r="H3" s="13" t="s">
        <v>24</v>
      </c>
      <c r="I3" s="8"/>
    </row>
    <row r="4" spans="1:9" ht="15.75">
      <c r="A4" s="2">
        <v>784350</v>
      </c>
      <c r="B4" s="2">
        <f aca="true" t="shared" si="0" ref="B4:B17">+A4*1.25%</f>
        <v>9804.375</v>
      </c>
      <c r="C4" s="69">
        <f>+B4+A4</f>
        <v>794154.375</v>
      </c>
      <c r="D4" s="70">
        <f aca="true" t="shared" si="1" ref="D4:D17">TRUNC(C4,0)</f>
        <v>794154</v>
      </c>
      <c r="E4" s="70">
        <f aca="true" t="shared" si="2" ref="E4:E17">CEILING(C4,50)</f>
        <v>794200</v>
      </c>
      <c r="F4" s="71" t="str">
        <f aca="true" t="shared" si="3" ref="F4:F17">RIGHT(D4,2)</f>
        <v>54</v>
      </c>
      <c r="G4" s="72">
        <f aca="true" t="shared" si="4" ref="G4:G17">50-F4</f>
        <v>-4</v>
      </c>
      <c r="H4" s="70">
        <f aca="true" t="shared" si="5" ref="H4:H17">+G4+D4</f>
        <v>794150</v>
      </c>
      <c r="I4" s="66" t="str">
        <f>+'relacion de puestos'!E13</f>
        <v>Profesional Mcpal 2 B</v>
      </c>
    </row>
    <row r="5" spans="1:9" ht="15.75">
      <c r="A5" s="2">
        <v>711550</v>
      </c>
      <c r="B5" s="2">
        <f t="shared" si="0"/>
        <v>8894.375</v>
      </c>
      <c r="C5" s="69">
        <f aca="true" t="shared" si="6" ref="C5:C17">+B5+A5</f>
        <v>720444.375</v>
      </c>
      <c r="D5" s="70">
        <f t="shared" si="1"/>
        <v>720444</v>
      </c>
      <c r="E5" s="70">
        <f t="shared" si="2"/>
        <v>720450</v>
      </c>
      <c r="F5" s="71" t="str">
        <f t="shared" si="3"/>
        <v>44</v>
      </c>
      <c r="G5" s="72">
        <f t="shared" si="4"/>
        <v>6</v>
      </c>
      <c r="H5" s="70">
        <f t="shared" si="5"/>
        <v>720450</v>
      </c>
      <c r="I5" s="66" t="str">
        <f>+'relacion de puestos'!E14</f>
        <v>Profesional Mcpal 2 A</v>
      </c>
    </row>
    <row r="6" spans="1:9" ht="15.75">
      <c r="A6" s="2">
        <v>585950</v>
      </c>
      <c r="B6" s="2">
        <f t="shared" si="0"/>
        <v>7324.375</v>
      </c>
      <c r="C6" s="69">
        <f t="shared" si="6"/>
        <v>593274.375</v>
      </c>
      <c r="D6" s="70">
        <f t="shared" si="1"/>
        <v>593274</v>
      </c>
      <c r="E6" s="70">
        <f t="shared" si="2"/>
        <v>593300</v>
      </c>
      <c r="F6" s="71" t="str">
        <f t="shared" si="3"/>
        <v>74</v>
      </c>
      <c r="G6" s="72">
        <f t="shared" si="4"/>
        <v>-24</v>
      </c>
      <c r="H6" s="70">
        <f t="shared" si="5"/>
        <v>593250</v>
      </c>
      <c r="I6" s="66" t="str">
        <f>+'relacion de puestos'!E16</f>
        <v>Profesional Mcpal 1B</v>
      </c>
    </row>
    <row r="7" spans="1:9" ht="15.75">
      <c r="A7" s="2">
        <v>489750</v>
      </c>
      <c r="B7" s="2">
        <f t="shared" si="0"/>
        <v>6121.875</v>
      </c>
      <c r="C7" s="69">
        <f t="shared" si="6"/>
        <v>495871.875</v>
      </c>
      <c r="D7" s="70">
        <f t="shared" si="1"/>
        <v>495871</v>
      </c>
      <c r="E7" s="70">
        <f t="shared" si="2"/>
        <v>495900</v>
      </c>
      <c r="F7" s="71" t="str">
        <f t="shared" si="3"/>
        <v>71</v>
      </c>
      <c r="G7" s="72">
        <f t="shared" si="4"/>
        <v>-21</v>
      </c>
      <c r="H7" s="70">
        <f t="shared" si="5"/>
        <v>495850</v>
      </c>
      <c r="I7" s="66" t="str">
        <f>+'relacion de puestos'!E18</f>
        <v>Técnico Mcpal 2 B</v>
      </c>
    </row>
    <row r="8" spans="1:9" ht="15.75">
      <c r="A8" s="2">
        <v>625250</v>
      </c>
      <c r="B8" s="2">
        <f t="shared" si="0"/>
        <v>7815.625</v>
      </c>
      <c r="C8" s="69">
        <f t="shared" si="6"/>
        <v>633065.625</v>
      </c>
      <c r="D8" s="70">
        <f t="shared" si="1"/>
        <v>633065</v>
      </c>
      <c r="E8" s="70">
        <f t="shared" si="2"/>
        <v>633100</v>
      </c>
      <c r="F8" s="71" t="str">
        <f t="shared" si="3"/>
        <v>65</v>
      </c>
      <c r="G8" s="72">
        <f t="shared" si="4"/>
        <v>-15</v>
      </c>
      <c r="H8" s="70">
        <f t="shared" si="5"/>
        <v>633050</v>
      </c>
      <c r="I8" s="66" t="str">
        <f>+'relacion de puestos'!E17</f>
        <v>Profesional  Mcpal 1C</v>
      </c>
    </row>
    <row r="9" spans="1:9" s="10" customFormat="1" ht="15.75">
      <c r="A9" s="9">
        <v>549150</v>
      </c>
      <c r="B9" s="2">
        <f t="shared" si="0"/>
        <v>6864.375</v>
      </c>
      <c r="C9" s="69">
        <f t="shared" si="6"/>
        <v>556014.375</v>
      </c>
      <c r="D9" s="70">
        <f t="shared" si="1"/>
        <v>556014</v>
      </c>
      <c r="E9" s="70">
        <f t="shared" si="2"/>
        <v>556050</v>
      </c>
      <c r="F9" s="71" t="str">
        <f t="shared" si="3"/>
        <v>14</v>
      </c>
      <c r="G9" s="72">
        <f t="shared" si="4"/>
        <v>36</v>
      </c>
      <c r="H9" s="70">
        <f t="shared" si="5"/>
        <v>556050</v>
      </c>
      <c r="I9" s="67" t="str">
        <f>+'relacion de puestos'!E15</f>
        <v>Profesional Mcpal 1A</v>
      </c>
    </row>
    <row r="10" spans="1:9" ht="15.75">
      <c r="A10" s="2">
        <v>445550</v>
      </c>
      <c r="B10" s="2">
        <f t="shared" si="0"/>
        <v>5569.375</v>
      </c>
      <c r="C10" s="69">
        <f t="shared" si="6"/>
        <v>451119.375</v>
      </c>
      <c r="D10" s="70">
        <f t="shared" si="1"/>
        <v>451119</v>
      </c>
      <c r="E10" s="70">
        <f t="shared" si="2"/>
        <v>451150</v>
      </c>
      <c r="F10" s="71" t="str">
        <f t="shared" si="3"/>
        <v>19</v>
      </c>
      <c r="G10" s="72">
        <f t="shared" si="4"/>
        <v>31</v>
      </c>
      <c r="H10" s="70">
        <f t="shared" si="5"/>
        <v>451150</v>
      </c>
      <c r="I10" s="66" t="str">
        <f>+'relacion de puestos'!E19</f>
        <v>Técnico Mcpal 2A</v>
      </c>
    </row>
    <row r="11" spans="1:9" ht="15.75">
      <c r="A11" s="2">
        <v>391250</v>
      </c>
      <c r="B11" s="2">
        <f t="shared" si="0"/>
        <v>4890.625</v>
      </c>
      <c r="C11" s="69">
        <f t="shared" si="6"/>
        <v>396140.625</v>
      </c>
      <c r="D11" s="70">
        <f t="shared" si="1"/>
        <v>396140</v>
      </c>
      <c r="E11" s="70">
        <f t="shared" si="2"/>
        <v>396150</v>
      </c>
      <c r="F11" s="71" t="str">
        <f t="shared" si="3"/>
        <v>40</v>
      </c>
      <c r="G11" s="72">
        <f t="shared" si="4"/>
        <v>10</v>
      </c>
      <c r="H11" s="70">
        <f t="shared" si="5"/>
        <v>396150</v>
      </c>
      <c r="I11" s="66" t="str">
        <f>+'relacion de puestos'!E20</f>
        <v>Técnico Mcpal 1</v>
      </c>
    </row>
    <row r="12" spans="1:9" ht="15.75">
      <c r="A12" s="2">
        <v>357950</v>
      </c>
      <c r="B12" s="2">
        <f t="shared" si="0"/>
        <v>4474.375</v>
      </c>
      <c r="C12" s="69">
        <f t="shared" si="6"/>
        <v>362424.375</v>
      </c>
      <c r="D12" s="70">
        <f t="shared" si="1"/>
        <v>362424</v>
      </c>
      <c r="E12" s="70">
        <f t="shared" si="2"/>
        <v>362450</v>
      </c>
      <c r="F12" s="71" t="str">
        <f t="shared" si="3"/>
        <v>24</v>
      </c>
      <c r="G12" s="72">
        <f t="shared" si="4"/>
        <v>26</v>
      </c>
      <c r="H12" s="70">
        <f t="shared" si="5"/>
        <v>362450</v>
      </c>
      <c r="I12" s="66" t="str">
        <f>+'relacion de puestos'!E21</f>
        <v>Administrativo Mcpal 1B</v>
      </c>
    </row>
    <row r="13" spans="1:9" ht="15.75">
      <c r="A13" s="2">
        <v>307750</v>
      </c>
      <c r="B13" s="2">
        <f t="shared" si="0"/>
        <v>3846.875</v>
      </c>
      <c r="C13" s="69">
        <f t="shared" si="6"/>
        <v>311596.875</v>
      </c>
      <c r="D13" s="70">
        <f t="shared" si="1"/>
        <v>311596</v>
      </c>
      <c r="E13" s="70">
        <f t="shared" si="2"/>
        <v>311600</v>
      </c>
      <c r="F13" s="71" t="str">
        <f t="shared" si="3"/>
        <v>96</v>
      </c>
      <c r="G13" s="72">
        <f t="shared" si="4"/>
        <v>-46</v>
      </c>
      <c r="H13" s="70">
        <f t="shared" si="5"/>
        <v>311550</v>
      </c>
      <c r="I13" s="66" t="str">
        <f>+'relacion de puestos'!E24</f>
        <v>Operario Mcpal 1 A</v>
      </c>
    </row>
    <row r="14" spans="1:9" ht="15.75">
      <c r="A14" s="2">
        <v>317650</v>
      </c>
      <c r="B14" s="2">
        <f t="shared" si="0"/>
        <v>3970.625</v>
      </c>
      <c r="C14" s="69">
        <f t="shared" si="6"/>
        <v>321620.625</v>
      </c>
      <c r="D14" s="70">
        <f t="shared" si="1"/>
        <v>321620</v>
      </c>
      <c r="E14" s="70">
        <f t="shared" si="2"/>
        <v>321650</v>
      </c>
      <c r="F14" s="71" t="str">
        <f t="shared" si="3"/>
        <v>20</v>
      </c>
      <c r="G14" s="72">
        <f t="shared" si="4"/>
        <v>30</v>
      </c>
      <c r="H14" s="70">
        <f t="shared" si="5"/>
        <v>321650</v>
      </c>
      <c r="I14" s="66" t="str">
        <f>+'relacion de puestos'!E23</f>
        <v>Operario Mcpal 1 B</v>
      </c>
    </row>
    <row r="15" spans="1:9" ht="15.75">
      <c r="A15" s="2">
        <v>349950</v>
      </c>
      <c r="B15" s="2">
        <f t="shared" si="0"/>
        <v>4374.375</v>
      </c>
      <c r="C15" s="69">
        <f t="shared" si="6"/>
        <v>354324.375</v>
      </c>
      <c r="D15" s="70">
        <f t="shared" si="1"/>
        <v>354324</v>
      </c>
      <c r="E15" s="70">
        <f t="shared" si="2"/>
        <v>354350</v>
      </c>
      <c r="F15" s="71" t="str">
        <f t="shared" si="3"/>
        <v>24</v>
      </c>
      <c r="G15" s="72">
        <f t="shared" si="4"/>
        <v>26</v>
      </c>
      <c r="H15" s="70">
        <f t="shared" si="5"/>
        <v>354350</v>
      </c>
      <c r="I15" s="66" t="str">
        <f>+'relacion de puestos'!E25</f>
        <v>Operarios Mcpal 1C</v>
      </c>
    </row>
    <row r="16" spans="1:9" ht="15.75">
      <c r="A16" s="2">
        <v>385750</v>
      </c>
      <c r="B16" s="2">
        <f t="shared" si="0"/>
        <v>4821.875</v>
      </c>
      <c r="C16" s="69">
        <f t="shared" si="6"/>
        <v>390571.875</v>
      </c>
      <c r="D16" s="70">
        <f t="shared" si="1"/>
        <v>390571</v>
      </c>
      <c r="E16" s="70">
        <f t="shared" si="2"/>
        <v>390600</v>
      </c>
      <c r="F16" s="71" t="str">
        <f t="shared" si="3"/>
        <v>71</v>
      </c>
      <c r="G16" s="72">
        <f t="shared" si="4"/>
        <v>-21</v>
      </c>
      <c r="H16" s="70">
        <f t="shared" si="5"/>
        <v>390550</v>
      </c>
      <c r="I16" s="66" t="str">
        <f>+'relacion de puestos'!E26</f>
        <v>Operario Mcpal 1 D</v>
      </c>
    </row>
    <row r="17" spans="1:9" s="12" customFormat="1" ht="15.75">
      <c r="A17" s="11">
        <v>425350</v>
      </c>
      <c r="B17" s="2">
        <f t="shared" si="0"/>
        <v>5316.875</v>
      </c>
      <c r="C17" s="73">
        <f t="shared" si="6"/>
        <v>430666.875</v>
      </c>
      <c r="D17" s="74">
        <f t="shared" si="1"/>
        <v>430666</v>
      </c>
      <c r="E17" s="74">
        <f t="shared" si="2"/>
        <v>430700</v>
      </c>
      <c r="F17" s="75" t="str">
        <f t="shared" si="3"/>
        <v>66</v>
      </c>
      <c r="G17" s="76">
        <f t="shared" si="4"/>
        <v>-16</v>
      </c>
      <c r="H17" s="74">
        <f t="shared" si="5"/>
        <v>430650</v>
      </c>
      <c r="I17" s="68" t="str">
        <f>+'relacion de puestos'!E22</f>
        <v>Operario Mcpal 2</v>
      </c>
    </row>
  </sheetData>
  <sheetProtection/>
  <printOptions/>
  <pageMargins left="0.7" right="0.7" top="0.75" bottom="0.75" header="0.3" footer="0.3"/>
  <pageSetup fitToHeight="0" fitToWidth="1" horizontalDpi="360" verticalDpi="36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kcarranza</dc:creator>
  <cp:keywords/>
  <dc:description/>
  <cp:lastModifiedBy>silvia.salazar</cp:lastModifiedBy>
  <cp:lastPrinted>2018-10-18T14:20:54Z</cp:lastPrinted>
  <dcterms:created xsi:type="dcterms:W3CDTF">2009-02-06T19:59:27Z</dcterms:created>
  <dcterms:modified xsi:type="dcterms:W3CDTF">2018-10-18T14:30:53Z</dcterms:modified>
  <cp:category/>
  <cp:version/>
  <cp:contentType/>
  <cp:contentStatus/>
</cp:coreProperties>
</file>